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Pripomočki - refundacija/"/>
    </mc:Choice>
  </mc:AlternateContent>
  <xr:revisionPtr revIDLastSave="7" documentId="8_{AF90FA79-9419-420F-A518-E572BA8D8194}" xr6:coauthVersionLast="47" xr6:coauthVersionMax="47" xr10:uidLastSave="{5B1A5216-A5FE-4FBC-97D4-1BB5EFA2283C}"/>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<sst xmlns="http://schemas.openxmlformats.org/spreadsheetml/2006/main" count="645" uniqueCount="168">
  <si>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</si>
  <si>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</si>
  <si>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</si>
  <si>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</si>
  <si>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</si>
  <si>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</si>
  <si>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</si>
  <si>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</si>
  <si>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</si>
  <si>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</si>
  <si>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</si>
  <si>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</si>
  <si>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</si>
  <si>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</si>
  <si>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</si>
  <si>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</si>
  <si>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</si>
  <si>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</si>
  <si>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</si>
  <si>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</si>
  <si>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</si>
  <si>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</si>
  <si>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</si>
  <si>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</si>
  <si>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</si>
  <si>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</si>
  <si>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</si>
  <si>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</si>
  <si>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</si>
  <si>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</si>
  <si>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</si>
  <si>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</si>
  <si>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</si>
  <si>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</si>
  <si>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</si>
  <si>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</si>
  <si>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</si>
  <si>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</si>
  <si>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</si>
  <si>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</si>
  <si>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</si>
  <si>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</si>
  <si>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</si>
  <si>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</si>
  <si>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</si>
  <si>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</si>
  <si>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</si>
  <si>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</si>
  <si>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</si>
  <si>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</si>
  <si>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</si>
  <si>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</si>
  <si>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</si>
  <si>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</si>
  <si>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</si>
  <si>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</si>
  <si>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</si>
  <si>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</si>
  <si>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</si>
  <si>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</si>
  <si>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</si>
  <si>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</si>
  <si>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</si>
  <si>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</si>
  <si>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</si>
  <si>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</si>
  <si>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</si>
  <si>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</si>
  <si>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</si>
  <si>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</si>
  <si>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</si>
  <si>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</si>
  <si>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</si>
  <si>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</si>
  <si>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</si>
  <si>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</si>
  <si>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</si>
  <si>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</si>
  <si>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</si>
  <si>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</si>
  <si>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</si>
  <si>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</si>
  <si>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</si>
  <si>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</si>
  <si>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</si>
  <si>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</si>
  <si>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</si>
  <si>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</si>
  <si>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</si>
  <si>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</si>
  <si>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</si>
  <si>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</si>
  <si>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</si>
  <si>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</si>
  <si>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</si>
  <si>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</si>
  <si>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</si>
  <si>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</si>
  <si>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</si>
  <si>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</si>
  <si>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</si>
  <si>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</si>
  <si>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</si>
  <si>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</si>
  <si>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</si>
  <si>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</si>
  <si>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</si>
  <si>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</si>
  <si>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</si>
  <si>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</si>
  <si>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</si>
  <si>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</si>
  <si>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</si>
  <si>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</si>
  <si>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</si>
  <si>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</si>
  <si>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</si>
  <si>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</si>
  <si>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</si>
  <si>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</si>
  <si>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</si>
  <si>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</si>
  <si>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</si>
  <si>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</si>
  <si>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</si>
  <si>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</si>
  <si>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</si>
  <si>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</si>
  <si>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</si>
  <si>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</si>
  <si>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</si>
  <si>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</si>
  <si>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</si>
  <si>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</si>
  <si>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</si>
  <si>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</si>
  <si>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</si>
  <si>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</si>
  <si>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</si>
  <si>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</si>
  <si>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</si>
  <si>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</si>
  <si>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</si>
  <si>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</si>
  <si>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</si>
  <si>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</si>
  <si>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</si>
  <si>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</si>
  <si>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</si>
  <si>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</si>
  <si>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</si>
  <si>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</si>
  <si>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</si>
  <si>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</si>
  <si>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</si>
  <si>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</si>
  <si>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</si>
  <si>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</si>
  <si>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</si>
  <si>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</si>
  <si>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</si>
  <si>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</si>
  <si>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</si>
  <si>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</si>
  <si>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</si>
  <si>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</si>
  <si>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februar 2025</t>
  </si>
  <si>
    <t>za 02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</si>
</sst>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0" fontId="65" fillId="0" borderId="1" xfId="0" applyFont="1" applyBorder="1" applyAlignment="1">
      <alignment horizontal="right" vertical="center" wrapText="1"/>
    </xf>
    <xf numFmtId="0" fontId="40" fillId="0" borderId="0" xfId="0" applyFont="1" applyAlignment="1" applyProtection="1">
      <alignment horizontal="right"/>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0" fillId="0" borderId="24" xfId="0" applyBorder="1" applyAlignment="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52" fillId="0" borderId="0" xfId="0" applyFont="1" applyAlignment="1" applyProtection="1">
      <alignment horizontal="right"/>
    </xf>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45" fillId="0" borderId="1" xfId="0" applyFont="1" applyBorder="1" applyAlignment="1">
      <alignment horizontal="right" vertical="center" wrapText="1"/>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4" fontId="4" fillId="0" borderId="8" xfId="0" applyNumberFormat="1" applyFont="1" applyFill="1" applyBorder="1" applyAlignment="1" applyProtection="1">
      <alignment vertical="center" wrapText="1"/>
      <protection hidden="1"/>
    </xf>
    <xf numFmtId="0" fontId="0" fillId="0" borderId="17" xfId="0" applyFill="1" applyBorder="1" applyAlignment="1" applyProtection="1">
      <alignment vertical="center" wrapText="1"/>
      <protection hidden="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44" fillId="0" borderId="24" xfId="0" applyFont="1" applyBorder="1" applyAlignment="1" applyProtection="1">
      <alignment horizontal="right"/>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5" fillId="0" borderId="11" xfId="0" applyFont="1" applyBorder="1" applyAlignment="1">
      <alignment horizontal="right" vertical="center" wrapText="1"/>
    </xf>
    <xf numFmtId="0" fontId="45" fillId="0" borderId="33"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30" xfId="0" applyFont="1" applyBorder="1" applyAlignment="1">
      <alignment horizontal="right" vertical="center" wrapText="1"/>
    </xf>
    <xf numFmtId="0" fontId="45" fillId="0" borderId="6"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33"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JMO6fospLxkpJB7CdxtC8a+xG/SlB/v/VfmIuPg9Gh5VR/+otOHYTBbFD8E4WBypgClcRPggnDS0VECgC/3avg==" saltValue="hLkRLZe1qTdWLjbVB81HW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rXwNBK4yPFq5YcXXIoPN1jzitGcyMcS6YhgZPOxuV2B790flxVx51ghxYajtQjLQ4QKs2nzXn/Wrv+clQ2h6NQ==" saltValue="63Zu5rFk45BLOuM/nQcHGQ=="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34"/>
      <c r="G1" s="335"/>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1"/>
      <c r="H7" s="155"/>
    </row>
    <row r="8" spans="1:8" ht="14.4" thickBot="1" x14ac:dyDescent="0.3">
      <c r="B8" s="311" t="s">
        <v>3</v>
      </c>
      <c r="C8" s="336"/>
      <c r="D8" s="64"/>
      <c r="F8" s="322" t="s">
        <v>136</v>
      </c>
      <c r="G8" s="321"/>
      <c r="H8" s="155"/>
    </row>
    <row r="9" spans="1:8" s="65" customFormat="1" ht="31.5" customHeight="1" thickBot="1" x14ac:dyDescent="0.3">
      <c r="B9" s="66" t="s">
        <v>1</v>
      </c>
      <c r="C9" s="66" t="s">
        <v>2</v>
      </c>
      <c r="D9" s="309" t="s">
        <v>0</v>
      </c>
      <c r="E9" s="337"/>
      <c r="F9" s="341" t="s">
        <v>137</v>
      </c>
      <c r="G9" s="342"/>
      <c r="H9" s="99">
        <v>0.06</v>
      </c>
    </row>
    <row r="10" spans="1:8" s="67" customFormat="1" ht="14.4" thickBot="1" x14ac:dyDescent="0.3">
      <c r="B10" s="29"/>
      <c r="C10" s="29"/>
      <c r="D10" s="313"/>
      <c r="E10" s="338"/>
      <c r="F10" s="317" t="s">
        <v>138</v>
      </c>
      <c r="G10" s="321"/>
      <c r="H10" s="189"/>
    </row>
    <row r="11" spans="1:8" ht="14.4" thickBot="1" x14ac:dyDescent="0.3">
      <c r="B11" s="68" t="s">
        <v>68</v>
      </c>
      <c r="C11" s="214"/>
      <c r="D11" s="339" t="str">
        <f>IF(ISBLANK(C11),"",VLOOKUP(C11,šifrant!A:B,2,FALSE))</f>
        <v/>
      </c>
      <c r="E11" s="340"/>
      <c r="F11" s="317" t="s">
        <v>139</v>
      </c>
      <c r="G11" s="343"/>
      <c r="H11" s="191">
        <f>ROUND(H25*(H10/100)*0.0885,2)</f>
        <v>0</v>
      </c>
    </row>
    <row r="12" spans="1:8" ht="14.4" thickBot="1" x14ac:dyDescent="0.3">
      <c r="B12" s="69"/>
      <c r="C12" s="70"/>
      <c r="D12" s="71"/>
      <c r="E12" s="57"/>
      <c r="F12" s="319" t="s">
        <v>140</v>
      </c>
      <c r="G12" s="34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305"/>
    </row>
    <row r="16" spans="1:8" ht="14.4" thickBot="1" x14ac:dyDescent="0.3">
      <c r="B16" s="67"/>
      <c r="C16" s="67"/>
      <c r="D16" s="74"/>
      <c r="E16" s="73"/>
      <c r="F16" s="52" t="s">
        <v>132</v>
      </c>
      <c r="G16" s="284">
        <f>IF(UPPER(H8)="DA",0,ROUND((H25*H9)/100,2))</f>
        <v>0</v>
      </c>
      <c r="H16" s="305"/>
    </row>
    <row r="17" spans="1:9" ht="14.4" thickBot="1" x14ac:dyDescent="0.3">
      <c r="A17" s="239" t="s">
        <v>47</v>
      </c>
      <c r="B17" s="12"/>
      <c r="C17" s="239" t="s">
        <v>48</v>
      </c>
      <c r="D17" s="17"/>
      <c r="E17" s="73"/>
      <c r="F17" s="52" t="s">
        <v>133</v>
      </c>
      <c r="G17" s="284">
        <f>IF(UPPER(H8)="DA",0,ROUND(H25*0.001,2))</f>
        <v>0</v>
      </c>
      <c r="H17" s="305"/>
    </row>
    <row r="18" spans="1:9" ht="14.4" thickBot="1" x14ac:dyDescent="0.3">
      <c r="B18" s="202"/>
      <c r="C18" s="203" t="s">
        <v>49</v>
      </c>
      <c r="D18" s="204"/>
      <c r="E18" s="73"/>
      <c r="F18" s="52" t="s">
        <v>134</v>
      </c>
      <c r="G18" s="284">
        <f>IF(UPPER(H8)="DA",0,ROUND(H25*0.0053,2))</f>
        <v>0</v>
      </c>
      <c r="H18" s="30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1"/>
      <c r="D21" s="193"/>
      <c r="E21" s="200"/>
      <c r="F21" s="202"/>
      <c r="G21" s="203" t="s">
        <v>119</v>
      </c>
      <c r="H21" s="207">
        <f>ROUND(H20*D15*D14/100,2)</f>
        <v>0</v>
      </c>
    </row>
    <row r="22" spans="1:9" ht="14.4" thickBot="1" x14ac:dyDescent="0.3">
      <c r="B22" s="291"/>
      <c r="C22" s="291"/>
      <c r="F22" s="294" t="s">
        <v>159</v>
      </c>
      <c r="G22" s="347"/>
      <c r="H22" s="201">
        <f>ROUND(+MIN(H21*D10,D21*D10,D27*D10),2)</f>
        <v>0</v>
      </c>
    </row>
    <row r="23" spans="1:9" ht="14.4" thickBot="1" x14ac:dyDescent="0.3">
      <c r="A23" s="253" t="s">
        <v>156</v>
      </c>
      <c r="B23" s="253"/>
      <c r="C23" s="348"/>
      <c r="D23" s="215">
        <f>ROUND(D24*D10,2)</f>
        <v>0</v>
      </c>
      <c r="E23" s="196"/>
    </row>
    <row r="24" spans="1:9" ht="14.4" thickBot="1" x14ac:dyDescent="0.3">
      <c r="B24" s="253" t="s">
        <v>151</v>
      </c>
      <c r="C24" s="348"/>
      <c r="D24" s="217">
        <f>IF(G3=0,0,ROUND((šifrant!A23/G3),6))</f>
        <v>0</v>
      </c>
      <c r="E24" s="196"/>
    </row>
    <row r="25" spans="1:9" ht="14.4" thickBot="1" x14ac:dyDescent="0.3">
      <c r="B25" s="194"/>
      <c r="C25" s="195"/>
      <c r="D25" s="219"/>
      <c r="E25" s="220"/>
      <c r="F25" s="258" t="s">
        <v>120</v>
      </c>
      <c r="G25" s="344"/>
      <c r="H25" s="197">
        <f>IF(H22=0,0,MAX(H22,D23))</f>
        <v>0</v>
      </c>
    </row>
    <row r="26" spans="1:9" ht="14.4" thickBot="1" x14ac:dyDescent="0.3">
      <c r="A26" s="261" t="s">
        <v>157</v>
      </c>
      <c r="B26" s="261"/>
      <c r="C26" s="345"/>
      <c r="D26" s="234">
        <f>ROUND(D27*D10,2)</f>
        <v>0</v>
      </c>
      <c r="F26" s="259"/>
      <c r="G26" s="259"/>
      <c r="H26" s="224"/>
      <c r="I26" s="210"/>
    </row>
    <row r="27" spans="1:9" ht="14.4" thickBot="1" x14ac:dyDescent="0.3">
      <c r="B27" s="261" t="s">
        <v>158</v>
      </c>
      <c r="C27" s="345"/>
      <c r="D27" s="221">
        <f>IF(G3=0,0,ROUND((šifrant!A26/G3),6))</f>
        <v>0</v>
      </c>
      <c r="F27" s="256" t="s">
        <v>52</v>
      </c>
      <c r="G27" s="346"/>
      <c r="H27" s="20">
        <f>G14+G15+G16+G17+G18</f>
        <v>0</v>
      </c>
    </row>
    <row r="28" spans="1:9" ht="18" customHeight="1" thickBot="1" x14ac:dyDescent="0.3">
      <c r="F28" s="67"/>
      <c r="G28" s="76" t="s">
        <v>54</v>
      </c>
      <c r="H28" s="21">
        <f>ROUND(H25+H27,2)</f>
        <v>0</v>
      </c>
    </row>
    <row r="29" spans="1:9" ht="14.4" thickBot="1" x14ac:dyDescent="0.3">
      <c r="A29" s="324" t="s">
        <v>121</v>
      </c>
      <c r="B29" s="325"/>
      <c r="C29" s="325"/>
      <c r="D29" s="326"/>
      <c r="E29" s="58"/>
      <c r="G29" s="239" t="s">
        <v>91</v>
      </c>
      <c r="H29" s="15"/>
    </row>
    <row r="30" spans="1:9" ht="14.4" thickBot="1" x14ac:dyDescent="0.3">
      <c r="A30" s="327" t="s">
        <v>122</v>
      </c>
      <c r="B30" s="328"/>
      <c r="C30" s="329"/>
      <c r="D30" s="299">
        <f>H21</f>
        <v>0</v>
      </c>
      <c r="F30" s="77"/>
      <c r="G30" s="76" t="s">
        <v>53</v>
      </c>
      <c r="H30" s="22">
        <f>H28+H29</f>
        <v>0</v>
      </c>
    </row>
    <row r="31" spans="1:9" x14ac:dyDescent="0.25">
      <c r="A31" s="330"/>
      <c r="B31" s="331"/>
      <c r="C31" s="332"/>
      <c r="D31" s="333"/>
      <c r="F31" s="77"/>
      <c r="G31" s="76"/>
      <c r="H31" s="199"/>
    </row>
    <row r="32" spans="1:9" ht="13.95" customHeight="1" x14ac:dyDescent="0.25">
      <c r="A32" s="349" t="s">
        <v>125</v>
      </c>
      <c r="B32" s="350"/>
      <c r="C32" s="351"/>
      <c r="D32" s="355">
        <f>ROUND(D21,2)</f>
        <v>0</v>
      </c>
      <c r="E32" s="50"/>
    </row>
    <row r="33" spans="1:9" x14ac:dyDescent="0.25">
      <c r="A33" s="352"/>
      <c r="B33" s="353"/>
      <c r="C33" s="354"/>
      <c r="D33" s="356"/>
      <c r="E33" s="50"/>
      <c r="F33" s="288" t="s">
        <v>129</v>
      </c>
      <c r="G33" s="357"/>
      <c r="H33" s="358"/>
    </row>
    <row r="34" spans="1:9" x14ac:dyDescent="0.25">
      <c r="A34" s="359" t="s">
        <v>160</v>
      </c>
      <c r="B34" s="360"/>
      <c r="C34" s="361"/>
      <c r="D34" s="365">
        <f xml:space="preserve"> IF(D10=0,0,ROUND(D23/D10,2))</f>
        <v>0</v>
      </c>
      <c r="E34" s="50"/>
      <c r="F34" s="367" t="s">
        <v>124</v>
      </c>
      <c r="G34" s="368"/>
      <c r="H34" s="371" t="s">
        <v>128</v>
      </c>
    </row>
    <row r="35" spans="1:9" ht="13.95" customHeight="1" x14ac:dyDescent="0.25">
      <c r="A35" s="362"/>
      <c r="B35" s="363"/>
      <c r="C35" s="364"/>
      <c r="D35" s="366"/>
      <c r="F35" s="369"/>
      <c r="G35" s="370"/>
      <c r="H35" s="372"/>
    </row>
    <row r="36" spans="1:9" x14ac:dyDescent="0.25">
      <c r="A36" s="373" t="s">
        <v>161</v>
      </c>
      <c r="B36" s="374"/>
      <c r="C36" s="375"/>
      <c r="D36" s="235">
        <f xml:space="preserve"> ROUND(D27,2)</f>
        <v>0</v>
      </c>
      <c r="E36" s="209"/>
      <c r="F36" s="349" t="s">
        <v>123</v>
      </c>
      <c r="G36" s="351"/>
      <c r="H36" s="376" t="s">
        <v>127</v>
      </c>
    </row>
    <row r="37" spans="1:9" ht="7.95" customHeight="1" x14ac:dyDescent="0.25">
      <c r="A37" s="237"/>
      <c r="D37" s="225"/>
      <c r="E37" s="209"/>
      <c r="F37" s="352"/>
      <c r="G37" s="354"/>
      <c r="H37" s="377"/>
      <c r="I37" s="210"/>
    </row>
    <row r="38" spans="1:9" ht="14.4" thickBot="1" x14ac:dyDescent="0.3">
      <c r="A38" s="236"/>
      <c r="B38" s="222"/>
      <c r="C38" s="265" t="s">
        <v>143</v>
      </c>
      <c r="D38" s="216"/>
      <c r="E38" s="216"/>
      <c r="F38" s="378" t="s">
        <v>152</v>
      </c>
      <c r="G38" s="379"/>
      <c r="H38" s="240" t="s">
        <v>153</v>
      </c>
    </row>
    <row r="39" spans="1:9" ht="14.4" thickBot="1" x14ac:dyDescent="0.3">
      <c r="A39" s="263" t="s">
        <v>126</v>
      </c>
      <c r="B39" s="277"/>
      <c r="C39" s="265"/>
      <c r="D39" s="216"/>
      <c r="E39" s="216"/>
      <c r="F39" s="381" t="s">
        <v>162</v>
      </c>
      <c r="G39" s="382"/>
      <c r="H39" s="238" t="s">
        <v>153</v>
      </c>
    </row>
    <row r="40" spans="1:9" ht="14.4" thickBot="1" x14ac:dyDescent="0.3">
      <c r="A40" s="263"/>
      <c r="B40" s="380"/>
      <c r="C40" s="265"/>
      <c r="D40" s="268" t="s">
        <v>163</v>
      </c>
      <c r="E40" s="269"/>
      <c r="F40" s="269"/>
      <c r="G40" s="269"/>
      <c r="H40" s="270"/>
    </row>
    <row r="41" spans="1:9" x14ac:dyDescent="0.25">
      <c r="B41" s="63"/>
      <c r="D41" s="271"/>
      <c r="E41" s="383"/>
      <c r="F41" s="383"/>
      <c r="G41" s="383"/>
      <c r="H41" s="273"/>
    </row>
    <row r="42" spans="1:9" x14ac:dyDescent="0.25">
      <c r="A42" s="78" t="s">
        <v>62</v>
      </c>
      <c r="B42" s="14"/>
      <c r="D42" s="271"/>
      <c r="E42" s="383"/>
      <c r="F42" s="383"/>
      <c r="G42" s="383"/>
      <c r="H42" s="273"/>
    </row>
    <row r="43" spans="1:9" ht="90.75" customHeight="1" thickBot="1" x14ac:dyDescent="0.3">
      <c r="D43" s="384"/>
      <c r="E43" s="385"/>
      <c r="F43" s="385"/>
      <c r="G43" s="385"/>
      <c r="H43" s="386"/>
    </row>
  </sheetData>
  <sheetProtection algorithmName="SHA-512" hashValue="PFhY9/7It/M32YG/Xj+87LALz1o3cUwc4qDmpBwyzD6jgRTg5srnuCsnb7W/+64SSWvqZmqkZzhSX918TEr9XA==" saltValue="WigXMbvWXgJu9RSTNkyI7A=="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404" t="s">
        <v>113</v>
      </c>
      <c r="B1" s="405"/>
      <c r="C1" s="405"/>
      <c r="D1" s="405"/>
      <c r="E1" s="102"/>
      <c r="F1" s="79" t="s">
        <v>37</v>
      </c>
      <c r="G1" s="81"/>
      <c r="H1" s="81"/>
      <c r="I1" s="81"/>
      <c r="J1" s="81"/>
      <c r="K1" s="81"/>
      <c r="L1" s="81"/>
      <c r="M1" s="81"/>
    </row>
    <row r="2" spans="1:15" s="80" customFormat="1" x14ac:dyDescent="0.25">
      <c r="A2" s="406"/>
      <c r="B2" s="406"/>
      <c r="C2" s="405"/>
      <c r="D2" s="405"/>
      <c r="E2" s="102"/>
      <c r="F2" s="79" t="s">
        <v>98</v>
      </c>
      <c r="G2" s="81"/>
      <c r="H2" s="81"/>
      <c r="I2" s="81"/>
      <c r="J2" s="81"/>
      <c r="K2" s="81"/>
      <c r="L2" s="81"/>
      <c r="M2" s="81"/>
    </row>
    <row r="3" spans="1:15" s="80" customFormat="1" x14ac:dyDescent="0.25">
      <c r="A3" s="406"/>
      <c r="B3" s="406"/>
      <c r="C3" s="405"/>
      <c r="D3" s="405"/>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415"/>
      <c r="D5" s="416"/>
      <c r="E5" s="87"/>
      <c r="G5" s="81"/>
      <c r="H5" s="417" t="s">
        <v>149</v>
      </c>
      <c r="I5" s="418"/>
      <c r="J5" s="418"/>
      <c r="K5" s="419"/>
      <c r="L5" s="106"/>
      <c r="M5" s="81"/>
      <c r="N5" s="81"/>
    </row>
    <row r="6" spans="1:15" s="80" customFormat="1" x14ac:dyDescent="0.25">
      <c r="B6" s="100" t="s">
        <v>145</v>
      </c>
      <c r="C6" s="415"/>
      <c r="D6" s="416"/>
      <c r="E6" s="420" t="s">
        <v>150</v>
      </c>
      <c r="F6" s="418"/>
      <c r="G6" s="418"/>
      <c r="H6" s="418"/>
      <c r="I6" s="418"/>
      <c r="J6" s="418"/>
      <c r="K6" s="419"/>
      <c r="L6" s="106"/>
      <c r="M6" s="88" t="s">
        <v>6</v>
      </c>
      <c r="N6" s="85"/>
    </row>
    <row r="7" spans="1:15" s="80" customFormat="1" ht="11.4" x14ac:dyDescent="0.2">
      <c r="G7" s="81"/>
      <c r="H7" s="81"/>
      <c r="L7" s="85"/>
      <c r="M7" s="81"/>
      <c r="N7" s="81"/>
    </row>
    <row r="8" spans="1:15" s="108" customFormat="1" x14ac:dyDescent="0.25">
      <c r="A8" s="98" t="s">
        <v>7</v>
      </c>
      <c r="B8" s="98" t="s">
        <v>22</v>
      </c>
      <c r="C8" s="400" t="s">
        <v>92</v>
      </c>
      <c r="D8" s="40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02" t="str">
        <f>IF(ISBLANK('1. obr.'!E1),"",'1. obr.'!E1)</f>
        <v/>
      </c>
      <c r="D11" s="40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91" t="str">
        <f>IF(ISBLANK('2. obr.'!E1),"",'2. obr.'!E1)</f>
        <v/>
      </c>
      <c r="D13" s="392"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89" t="str">
        <f>IF(ISBLANK('3.obr.'!E1),"",'3.obr.'!E1)</f>
        <v/>
      </c>
      <c r="D15" s="39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89" t="str">
        <f>IF(ISBLANK('4.obr.'!E1),"",'4.obr.'!E1)</f>
        <v/>
      </c>
      <c r="D17" s="39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91" t="str">
        <f>IF(ISBLANK('5.obr.'!E1),"",'5.obr.'!E1)</f>
        <v/>
      </c>
      <c r="D19" s="393"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91" t="str">
        <f>IF(ISBLANK('6.obr.'!E1),"",'6.obr.'!E1)</f>
        <v/>
      </c>
      <c r="D21" s="393"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91" t="str">
        <f>IF(ISBLANK('7.obr.'!E1),"",'7.obr.'!E1)</f>
        <v/>
      </c>
      <c r="D23" s="393"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89" t="str">
        <f>IF(ISBLANK('8.obr.'!E1),"",'8.obr.'!E1)</f>
        <v/>
      </c>
      <c r="D25" s="39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413" t="s">
        <v>95</v>
      </c>
      <c r="H27" s="414"/>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98"/>
      <c r="F31" s="399"/>
      <c r="G31" s="124"/>
      <c r="H31" s="124"/>
      <c r="I31" s="80" t="s">
        <v>96</v>
      </c>
      <c r="K31" s="84"/>
      <c r="L31" s="407"/>
      <c r="M31" s="408"/>
      <c r="N31" s="409"/>
      <c r="O31" s="185"/>
    </row>
    <row r="32" spans="1:16" s="108" customFormat="1" ht="12.9" customHeight="1" x14ac:dyDescent="0.25">
      <c r="A32" s="94" t="s">
        <v>9</v>
      </c>
      <c r="B32" s="128"/>
      <c r="C32" s="127"/>
      <c r="D32" s="127"/>
      <c r="E32" s="128"/>
      <c r="F32" s="129"/>
      <c r="G32" s="124"/>
      <c r="H32" s="124"/>
      <c r="I32" s="93" t="s">
        <v>97</v>
      </c>
      <c r="L32" s="410"/>
      <c r="M32" s="411"/>
      <c r="N32" s="412"/>
      <c r="O32" s="179"/>
    </row>
    <row r="33" spans="1:15" s="108" customFormat="1" ht="12.9" customHeight="1" x14ac:dyDescent="0.25">
      <c r="A33" s="395"/>
      <c r="B33" s="396"/>
      <c r="C33" s="396"/>
      <c r="D33" s="396"/>
      <c r="E33" s="397"/>
      <c r="F33" s="128"/>
      <c r="G33" s="125"/>
      <c r="H33" s="125"/>
      <c r="I33" s="394"/>
      <c r="J33" s="394"/>
      <c r="K33" s="394"/>
      <c r="L33" s="394"/>
      <c r="M33" s="39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87" t="s">
        <v>112</v>
      </c>
      <c r="D37" s="388"/>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A1:D1"/>
    <mergeCell ref="A2:D2"/>
    <mergeCell ref="A3:D3"/>
    <mergeCell ref="L31:N31"/>
    <mergeCell ref="L32:N32"/>
    <mergeCell ref="G27:H27"/>
    <mergeCell ref="C5:D5"/>
    <mergeCell ref="C6:D6"/>
    <mergeCell ref="H5:K5"/>
    <mergeCell ref="E6:K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7009.93</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ui2TA33R4D+dmZm+SmfSlI8wEwJW4rwqXfvYqTp45uP7TurJEqNrs3p6kpcdLA8xC7qePVIjfGfWLLkphJs9BA==" saltValue="vXAP9u402dxKkM75beJ3P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4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49" t="s">
        <v>47</v>
      </c>
      <c r="B17" s="12"/>
      <c r="C17" s="4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4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18" t="s">
        <v>153</v>
      </c>
    </row>
    <row r="39" spans="1:9" ht="28.2" customHeight="1" thickBot="1" x14ac:dyDescent="0.3">
      <c r="A39" s="263" t="s">
        <v>126</v>
      </c>
      <c r="B39" s="277"/>
      <c r="C39" s="265"/>
      <c r="D39" s="216"/>
      <c r="E39" s="216"/>
      <c r="F39" s="252" t="s">
        <v>162</v>
      </c>
      <c r="G39" s="252"/>
      <c r="H39" s="223"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68lsD/VB/yzWWjuYemDDZHpRJ8MIEokOLT2BWM0a30TOflEQPIH019wbFmTyyo5/jIfybMzG5V5Q1tcxvpyijA==" saltValue="terkrzgkoIP+/fE9XO9HvQ==" spinCount="100000" sheet="1" selectLockedCells="1"/>
  <mergeCells count="44">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 ref="G17:H17"/>
    <mergeCell ref="G18:H18"/>
    <mergeCell ref="A32:C33"/>
    <mergeCell ref="D32:D33"/>
    <mergeCell ref="F33:H33"/>
    <mergeCell ref="B21:C22"/>
    <mergeCell ref="B24:C24"/>
    <mergeCell ref="B27:C27"/>
    <mergeCell ref="F22:G22"/>
    <mergeCell ref="A29:D29"/>
    <mergeCell ref="A30:C31"/>
    <mergeCell ref="D30:D31"/>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rGXLp/KttRL7O85PNMiFzNsRps+UwoXg64d7uzpL5Ef8YNUFof8v13LHtLKUig6yKs4Bd0SQdzL5g4Y1rpVBrg==" saltValue="Btqnhx/5Xv53ZgE/umb+Hg==" spinCount="100000" sheet="1" selectLockedCells="1"/>
  <mergeCells count="44">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 ref="A29:D29"/>
    <mergeCell ref="A30:C31"/>
    <mergeCell ref="D30:D31"/>
    <mergeCell ref="A32:C33"/>
    <mergeCell ref="D32:D33"/>
    <mergeCell ref="G18:H18"/>
    <mergeCell ref="G17:H17"/>
    <mergeCell ref="B21:C22"/>
    <mergeCell ref="F22:G22"/>
    <mergeCell ref="A23:C23"/>
    <mergeCell ref="B24:C24"/>
    <mergeCell ref="F25:G25"/>
    <mergeCell ref="A26:C26"/>
    <mergeCell ref="F26:G26"/>
    <mergeCell ref="B27:C27"/>
    <mergeCell ref="F27:G27"/>
    <mergeCell ref="E1:G1"/>
    <mergeCell ref="B8:C8"/>
    <mergeCell ref="D9:E9"/>
    <mergeCell ref="D10:E10"/>
    <mergeCell ref="G16:H16"/>
    <mergeCell ref="D11:E11"/>
    <mergeCell ref="F9:G9"/>
    <mergeCell ref="F10:G10"/>
    <mergeCell ref="F11:G11"/>
    <mergeCell ref="F12:G12"/>
    <mergeCell ref="F7:G7"/>
    <mergeCell ref="F8:G8"/>
    <mergeCell ref="G14:H14"/>
    <mergeCell ref="G15:H15"/>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bq9z6sZVp2pY+zNUzKlrlU9kTxaCkR4PjClAMffykSuuFUhEbeh6YUFI1CM/qSBU+GCnClDAMzMEGzJdwl489w==" saltValue="2eTM8/WtCeyqkDiIQh6Ny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9b8V0KDFqUlGcv1YierPpg8ZsCqThDN/RKgwc5z+/fRnrWwD+meTjoMftT0X2UxbdxneNhbgd8P6I+jbVmeKjg==" saltValue="79WSAikQjN8qTRLk0ilQM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9q1zeq+u8sQS4amIEylCbvGws3xZlE68pASIfuhyDxTcMMkE50hcyt6hKo5Wx2Ce87HGhfaXZEXMHKABBYO+9w==" saltValue="vSI+F65nY0QUnymStThJK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3VLHXWkQTTja7n9drg7Xv1lDYI+UO6I6CCdSV7U5hyOfHlmX1V5AKfed/BJrPo0ih8MA7UA6R668XWOwmJZtmw==" saltValue="lhj7Y6GVljL+BjsOS5BHv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2025-02-25T09:07:04Z</dcterms:modified>
</cp:coreProperties>
</file>